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5480" windowHeight="11640" activeTab="1"/>
  </bookViews>
  <sheets>
    <sheet name="Aufgabe" sheetId="1" r:id="rId1"/>
    <sheet name="Lösung" sheetId="2" r:id="rId2"/>
    <sheet name="Formeln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<sst xmlns="http://schemas.openxmlformats.org/spreadsheetml/2006/main" count="42" uniqueCount="21">
  <si>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Datum</t>
  </si>
  <si>
    <t>Beginn</t>
  </si>
  <si>
    <t>Ende</t>
  </si>
  <si>
    <t>Bemerkungen</t>
  </si>
  <si>
    <t>Anwesenheitsliste</t>
  </si>
  <si>
    <t>Abrechnungsmonat:</t>
  </si>
  <si>
    <t>Arbeitsbeginn:</t>
  </si>
  <si>
    <t>Arbeitsende:</t>
  </si>
  <si>
    <t>Abwe-
senheit
[min]</t>
  </si>
  <si>
    <t>zusätzl.
Stunden
[min]</t>
  </si>
  <si>
    <t>tägl. Arbeitszeit [h]:</t>
  </si>
  <si>
    <t>Pausen [min]:</t>
  </si>
  <si>
    <t>IST-
Zeit
[h]</t>
  </si>
  <si>
    <t>Diff.-
Zeit
[h]</t>
  </si>
  <si>
    <t>spez.
Tag</t>
  </si>
  <si>
    <t>Anzahl Feiertage:</t>
  </si>
  <si>
    <t>Anzahl Urlaubstage:</t>
  </si>
  <si>
    <t>Anzahl Krankentage:</t>
  </si>
  <si>
    <t>U</t>
  </si>
  <si>
    <t>Analyse-Bericht</t>
  </si>
  <si>
    <t>Zahnarzt; Bericht 20-22 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</si>
</sst>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0.0"/>
    <numFmt numFmtId="166" formatCode="0.00_ ;[Red]\-0.00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mmmm\ yyyy"/>
    <numFmt numFmtId="172" formatCode="0.00&quot; h&quot;"/>
    <numFmt numFmtId="173" formatCode="&quot;+&quot;0.00&quot; h&quot;;[Red]&quot;-&quot;0.00&quot; h&quot;;&quot;--&quot;"/>
    <numFmt numFmtId="174" formatCode="[Blue]&quot;+&quot;0.00&quot; h&quot;;[Red]&quot;-&quot;0.00&quot; h&quot;;&quot;--&quot;"/>
    <numFmt numFmtId="175" formatCode="[Blue]&quot;Anzahl Überstunden:&quot;;[Red]&quot;Anzahl Minderstunden:&quot;;&quot;Ausgeglichene Arbeitszeit:&quot;"/>
    <numFmt numFmtId="176" formatCode="[Blue]&quot;Anzahl Überstunden:&quot;;[Red]&quot;Anzahl Minderstunden:&quot;;&quot;Ausgeglichene Zeit:&quot;"/>
    <numFmt numFmtId="177" formatCode="[Blue]&quot;Überstunden:&quot;;[Red]&quot;Minderstunden:&quot;;&quot;Ausgeglichene Zeit: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u val="single"/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 indent="1"/>
    </xf>
    <xf numFmtId="14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6" fillId="0" borderId="0" xfId="0" applyFont="1" applyAlignment="1">
      <alignment/>
    </xf>
    <xf numFmtId="2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177" fontId="33" fillId="0" borderId="0" xfId="0" applyNumberFormat="1" applyFont="1" applyAlignment="1">
      <alignment vertical="center" wrapText="1"/>
    </xf>
    <xf numFmtId="174" fontId="33" fillId="0" borderId="0" xfId="0" applyNumberFormat="1" applyFont="1" applyAlignment="1">
      <alignment vertical="center"/>
    </xf>
    <xf numFmtId="171" fontId="33" fillId="0" borderId="0" xfId="0" applyNumberFormat="1" applyFont="1" applyAlignment="1" applyProtection="1">
      <alignment horizontal="left"/>
      <protection locked="0"/>
    </xf>
    <xf numFmtId="177" fontId="33" fillId="0" borderId="0" xfId="0" applyNumberFormat="1" applyFont="1" applyAlignment="1">
      <alignment horizontal="left" vertical="center" wrapText="1"/>
    </xf>
    <xf numFmtId="174" fontId="33" fillId="0" borderId="0" xfId="0" applyNumberFormat="1" applyFont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20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20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7" fontId="33" fillId="0" borderId="0" xfId="0" applyNumberFormat="1" applyFont="1" applyAlignment="1" applyProtection="1">
      <alignment horizontal="left" vertical="center" wrapText="1"/>
      <protection/>
    </xf>
    <xf numFmtId="174" fontId="33" fillId="0" borderId="0" xfId="0" applyNumberFormat="1" applyFont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/>
    </xf>
    <xf numFmtId="174" fontId="33" fillId="0" borderId="0" xfId="0" applyNumberFormat="1" applyFont="1" applyAlignment="1" applyProtection="1">
      <alignment vertical="center"/>
      <protection/>
    </xf>
    <xf numFmtId="0" fontId="33" fillId="33" borderId="10" xfId="0" applyFont="1" applyFill="1" applyBorder="1" applyAlignment="1" applyProtection="1">
      <alignment vertical="center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left" vertical="center" indent="1"/>
      <protection/>
    </xf>
    <xf numFmtId="14" fontId="0" fillId="0" borderId="10" xfId="0" applyNumberForma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1362075</xdr:colOff>
      <xdr:row>35</xdr:row>
      <xdr:rowOff>161925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5591175" cy="682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Erstellen Sie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monatliche Anwesenheitsliste mit Excel. Die Bedingungen dafür sind: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Liste generell für 31 Tage erstellen; also vom 1. Tag bis zum 31. Tag
- hat der Monat nur 30 Tage (oder im Febr. nur 28 oder 29 Tage), dann sind die restlichen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Tage auszublenden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Wochenenden sind keine Regelarbeitszeit; sie sind von Excel farbig markieren zu lassen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Arbeitsbeginn ist 7:45 Uhr; Arbeitsende ist regulär 17:00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tägliche Tarifarbeitszeit beträgt derzeit genau 8 Stunden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als Pausen sind aktuell insgesamt 75 min einzuplanen
   (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Tarifarbeitszeiten und Pausenzeiten sind von Verträgen abhängig und änderbar)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 Überstunden und Minderstunden berechnen zu können, sind Fehlzeiten (z.B. Arzttermine) und Mehrzeiten (z.B. Dienstberatung nach Feierabend) zusätzlich zu erfassen.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Aufgrund von Gleitarbeitszeiten ist die tägliche Ankunft am Arbeitsplatz und das Verlassen des Arbeitsplatzes zum Feierabend zu erfassen. Es darf auf 5 min auf- oder abgerundet werden.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Folgende Tage sind in einer separaten Spalte zu erfassen (z.B. als spezieller Tag; siehe 2. Spalte):
  Feiertage = F /  Urlaub = U / arbeitsunfähig krank = 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diesen Tagen sind die Zeiten (Beginn und Ende) auszublenden.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Vorgaben zur Berechnung bzw. Darstellung der Anwesenheitsliste: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der erste Tag des Monats ist als vollständiges Datum zu erfassen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ggf. zu formatieren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Tage, die nicht zu diesem Abrechnungsmonat gehören, sind auszublenden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Abwesenheit und die Mehrarbeitszeit ist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Minuten zu erfassen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IST-Zeiten und die Differenz-Zeiten sind in Stunden berechnen zu lassen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Summe der Über- oder Minderstunden ist über dem Tabellenkopf darzustellen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Überstunden soll in blauer Schrift stehen: "Überstunden:"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Minderstunden soll in roter Schrift stehen: "Minderstunden:"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Überstunden sind blau und Minderstunden rot anzuzeigen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IST- und die Diff.-Zeiten sind im Dezimalsystem und nicht als Uhrzeiten zu berechnen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Formeln sind für den gesamten Monat zu erstellen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Berechnungen sind nicht für die Tage anzuzeigen, die nach dem heutigen Tag kommen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Wochenenden sind im Datum (Spalte A) farbig hervorzuheben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Spalte "spez. Tag" darf nur mit o.g. Daten (FUK) erfasst werden; weiteres ist verboten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Falscherfassung ist eine Fehlernachricht als "Information" anzuzeigen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konkreten Ausfallzeiten sind im Tabelenkopf einzel aufzulisten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Mein Vorschlag  für die Erfassungstabelle (Abrechnungsmonat ist der aktuelle Monat):
</a:t>
          </a:r>
        </a:p>
      </xdr:txBody>
    </xdr:sp>
    <xdr:clientData/>
  </xdr:twoCellAnchor>
  <xdr:twoCellAnchor editAs="oneCell">
    <xdr:from>
      <xdr:col>0</xdr:col>
      <xdr:colOff>0</xdr:colOff>
      <xdr:row>36</xdr:row>
      <xdr:rowOff>19050</xdr:rowOff>
    </xdr:from>
    <xdr:to>
      <xdr:col>8</xdr:col>
      <xdr:colOff>990600</xdr:colOff>
      <xdr:row>51</xdr:row>
      <xdr:rowOff>142875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52197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37</xdr:row>
      <xdr:rowOff>57150</xdr:rowOff>
    </xdr:from>
    <xdr:to>
      <xdr:col>8</xdr:col>
      <xdr:colOff>942975</xdr:colOff>
      <xdr:row>42</xdr:row>
      <xdr:rowOff>0</xdr:rowOff>
    </xdr:to>
    <xdr:pic>
      <xdr:nvPicPr>
        <xdr:cNvPr id="3" name="Grafi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33800" y="7105650"/>
          <a:ext cx="143827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28575</xdr:rowOff>
    </xdr:from>
    <xdr:to>
      <xdr:col>8</xdr:col>
      <xdr:colOff>1257300</xdr:colOff>
      <xdr:row>5</xdr:row>
      <xdr:rowOff>152400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00525" y="28575"/>
          <a:ext cx="143827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28575</xdr:rowOff>
    </xdr:from>
    <xdr:to>
      <xdr:col>8</xdr:col>
      <xdr:colOff>1257300</xdr:colOff>
      <xdr:row>5</xdr:row>
      <xdr:rowOff>152400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00525" y="28575"/>
          <a:ext cx="1438275" cy="8953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15</xdr:row>
      <xdr:rowOff>190500</xdr:rowOff>
    </xdr:from>
    <xdr:to>
      <xdr:col>8</xdr:col>
      <xdr:colOff>1247775</xdr:colOff>
      <xdr:row>40</xdr:row>
      <xdr:rowOff>171450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752475" y="3038475"/>
          <a:ext cx="4876800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Formeln der Zellen C13, D13, G13,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H13 und H14 sind bis Zeile 43 zu vervielfältigen/kopieren.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Abrechnungsmonat, für den diese Tabelle zu erstellen ist, wird per Datum in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Zelle C3 definiert.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Bedingte Formatierung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(Zellen A13)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Formel: =WOCHENTAG(A13;2)&gt;5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Bedingung: Schriftbsp.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rot, fett; Ausfüllen = Farbe Ihrer Wahl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Bedingte Formatierung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(Zellen A41)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Formel: =MONAT(A41)&gt;MONAT(A13)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Bedingung: Schrift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weiß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Beide Formate jeweils bis zur Zelle A43 vervielfältigen/kopieren. 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Eingaben der Zellen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B13 bis B43 einschränken: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sollen nur die Buchstaben F, K, U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(Groß- und Kleinschreibung) möglich sein.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Markieren der Zellen B13 bis B43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Menü DATEN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Datenüberprüfung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Untermenü Datenüberprüfung...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Einstellungen siehe Bild rechts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Fehlermeldung siehe Bild unten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66675</xdr:colOff>
      <xdr:row>16</xdr:row>
      <xdr:rowOff>9525</xdr:rowOff>
    </xdr:from>
    <xdr:to>
      <xdr:col>8</xdr:col>
      <xdr:colOff>1219200</xdr:colOff>
      <xdr:row>24</xdr:row>
      <xdr:rowOff>133350</xdr:rowOff>
    </xdr:to>
    <xdr:grpSp>
      <xdr:nvGrpSpPr>
        <xdr:cNvPr id="3" name="Gruppieren 3"/>
        <xdr:cNvGrpSpPr>
          <a:grpSpLocks/>
        </xdr:cNvGrpSpPr>
      </xdr:nvGrpSpPr>
      <xdr:grpSpPr>
        <a:xfrm>
          <a:off x="781050" y="3067050"/>
          <a:ext cx="4819650" cy="1800225"/>
          <a:chOff x="787400" y="3085973"/>
          <a:chExt cx="4828050" cy="1476000"/>
        </a:xfrm>
        <a:solidFill>
          <a:srgbClr val="FFFFFF"/>
        </a:solidFill>
      </xdr:grpSpPr>
      <xdr:sp>
        <xdr:nvSpPr>
          <xdr:cNvPr id="4" name="Textfeld 2"/>
          <xdr:cNvSpPr txBox="1">
            <a:spLocks noChangeArrowheads="1"/>
          </xdr:cNvSpPr>
        </xdr:nvSpPr>
        <xdr:spPr>
          <a:xfrm>
            <a:off x="787400" y="3085973"/>
            <a:ext cx="399521" cy="14760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Zelle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C8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G8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G9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G10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A14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H13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5" name="Textfeld 4"/>
          <xdr:cNvSpPr txBox="1">
            <a:spLocks noChangeArrowheads="1"/>
          </xdr:cNvSpPr>
        </xdr:nvSpPr>
        <xdr:spPr>
          <a:xfrm>
            <a:off x="1186921" y="3085973"/>
            <a:ext cx="4428529" cy="14760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Formel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=SUMME(H13:H43)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=ZÄHLENWENN($B$13:$B$43;"F")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=ZÄHLENWENN($B$13:$B$43;"U")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=ZÄHLENWENN($B$13:$B$43;"K")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=MONATSENDE(C3;-1)+1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=A13+1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=WENN(ODER(B13&lt;&gt;"";WOCHENTAG(A13;2)&gt;5;A13&gt;HEUTE());"";$C$5)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=WENN(ODER(B13&lt;&gt;"";WOCHENTAG(A13;2)&gt;5;A13&gt;HEUTE());"";$C$6)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=WENN(C13="";"";RUNDEN((D13-C13)*24+(F13-E13-$G$6)/60;2))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=WENN(G13="";F13/60;G13-$G$5)
</a:t>
            </a:r>
          </a:p>
        </xdr:txBody>
      </xdr:sp>
    </xdr:grpSp>
    <xdr:clientData/>
  </xdr:twoCellAnchor>
  <xdr:twoCellAnchor editAs="oneCell">
    <xdr:from>
      <xdr:col>1</xdr:col>
      <xdr:colOff>95250</xdr:colOff>
      <xdr:row>37</xdr:row>
      <xdr:rowOff>123825</xdr:rowOff>
    </xdr:from>
    <xdr:to>
      <xdr:col>5</xdr:col>
      <xdr:colOff>533400</xdr:colOff>
      <xdr:row>46</xdr:row>
      <xdr:rowOff>95250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581900"/>
          <a:ext cx="2562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31</xdr:row>
      <xdr:rowOff>180975</xdr:rowOff>
    </xdr:from>
    <xdr:to>
      <xdr:col>8</xdr:col>
      <xdr:colOff>1219200</xdr:colOff>
      <xdr:row>40</xdr:row>
      <xdr:rowOff>95250</xdr:rowOff>
    </xdr:to>
    <xdr:pic>
      <xdr:nvPicPr>
        <xdr:cNvPr id="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6381750"/>
          <a:ext cx="2571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6:A36"/>
  <sheetViews>
    <sheetView zoomScalePageLayoutView="0" workbookViewId="0" topLeftCell="A1">
      <selection activeCell="M38" sqref="M38"/>
    </sheetView>
  </sheetViews>
  <sheetFormatPr defaultColWidth="11.421875" defaultRowHeight="15"/>
  <cols>
    <col min="1" max="5" width="7.7109375" style="0" customWidth="1"/>
    <col min="6" max="6" width="9.421875" style="0" customWidth="1"/>
    <col min="7" max="8" width="7.7109375" style="0" customWidth="1"/>
    <col min="9" max="9" width="21.140625" style="0" customWidth="1"/>
  </cols>
  <sheetData>
    <row r="36" ht="15">
      <c r="A36" s="13"/>
    </row>
  </sheetData>
  <sheetProtection password="F407" sheet="1" objects="1" scenarios="1" selectLockedCells="1" selectUnlockedCells="1"/>
  <printOptions/>
  <pageMargins left="0.984251968503937" right="0.5905511811023623" top="0.7874015748031497" bottom="0.3937007874015748" header="0.5118110236220472" footer="0.31496062992125984"/>
  <pageSetup horizontalDpi="600" verticalDpi="600" orientation="portrait" paperSize="9" r:id="rId2"/>
  <headerFooter>
    <oddHeader>&amp;L&amp;"-,Fett"&amp;12Anwesenheitsliste mit variablen Zeiten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43"/>
  <sheetViews>
    <sheetView showZeros="0" tabSelected="1" zoomScale="150" zoomScaleNormal="150" zoomScalePageLayoutView="0" workbookViewId="0" topLeftCell="A1">
      <pane ySplit="12" topLeftCell="A13" activePane="bottomLeft" state="frozen"/>
      <selection pane="topLeft" activeCell="A1" sqref="A1"/>
      <selection pane="bottomLeft" activeCell="C5" sqref="C5"/>
    </sheetView>
  </sheetViews>
  <sheetFormatPr defaultColWidth="11.421875" defaultRowHeight="15"/>
  <cols>
    <col min="1" max="1" width="10.7109375" style="0" customWidth="1"/>
    <col min="2" max="2" width="8.7109375" style="0" customWidth="1"/>
    <col min="3" max="4" width="6.7109375" style="0" customWidth="1"/>
    <col min="5" max="6" width="9.7109375" style="0" customWidth="1"/>
    <col min="7" max="8" width="6.7109375" style="0" customWidth="1"/>
    <col min="9" max="9" width="19.140625" style="0" customWidth="1"/>
  </cols>
  <sheetData>
    <row r="1" ht="18.75">
      <c r="A1" s="10" t="s">
        <v>4</v>
      </c>
    </row>
    <row r="2" ht="6" customHeight="1"/>
    <row r="3" spans="1:5" ht="15">
      <c r="A3" s="1" t="s">
        <v>5</v>
      </c>
      <c r="C3" s="22">
        <f ca="1">TODAY()</f>
        <v>43537</v>
      </c>
      <c r="D3" s="22"/>
      <c r="E3" s="22"/>
    </row>
    <row r="4" ht="6" customHeight="1">
      <c r="C4" s="2"/>
    </row>
    <row r="5" spans="1:7" ht="15">
      <c r="A5" s="1" t="s">
        <v>6</v>
      </c>
      <c r="C5" s="14">
        <v>0.3229166666666667</v>
      </c>
      <c r="E5" s="1" t="s">
        <v>10</v>
      </c>
      <c r="G5" s="15">
        <v>8</v>
      </c>
    </row>
    <row r="6" spans="1:7" ht="15">
      <c r="A6" s="1" t="s">
        <v>7</v>
      </c>
      <c r="C6" s="14">
        <f>C5+G5/24+G6/60/24</f>
        <v>0.7083333333333334</v>
      </c>
      <c r="E6" s="1" t="s">
        <v>11</v>
      </c>
      <c r="G6" s="15">
        <v>75</v>
      </c>
    </row>
    <row r="7" spans="1:7" ht="6" customHeight="1">
      <c r="A7" s="1"/>
      <c r="C7" s="3"/>
      <c r="G7" s="4"/>
    </row>
    <row r="8" spans="1:7" ht="15">
      <c r="A8" s="23">
        <f>IF(C8&gt;0,1,IF(C8&lt;0,-1,0))</f>
        <v>1</v>
      </c>
      <c r="B8" s="23"/>
      <c r="C8" s="24">
        <f>SUM(H13:H43)</f>
        <v>3.5</v>
      </c>
      <c r="D8" s="24"/>
      <c r="E8" t="s">
        <v>15</v>
      </c>
      <c r="G8" s="4">
        <f>COUNTIF($B$13:$B$43,"F")</f>
        <v>0</v>
      </c>
    </row>
    <row r="9" spans="1:7" ht="15">
      <c r="A9" s="20"/>
      <c r="B9" s="20"/>
      <c r="C9" s="21"/>
      <c r="D9" s="21"/>
      <c r="E9" t="s">
        <v>16</v>
      </c>
      <c r="G9" s="4">
        <f>COUNTIF($B$13:$B$43,"U")</f>
        <v>1</v>
      </c>
    </row>
    <row r="10" spans="1:7" ht="15">
      <c r="A10" s="1"/>
      <c r="C10" s="3"/>
      <c r="E10" t="s">
        <v>17</v>
      </c>
      <c r="G10" s="4">
        <f>COUNTIF($B$13:$B$43,"K")</f>
        <v>0</v>
      </c>
    </row>
    <row r="11" ht="6" customHeight="1"/>
    <row r="12" spans="1:9" ht="45">
      <c r="A12" s="5" t="s">
        <v>0</v>
      </c>
      <c r="B12" s="6" t="s">
        <v>14</v>
      </c>
      <c r="C12" s="7" t="s">
        <v>1</v>
      </c>
      <c r="D12" s="7" t="s">
        <v>2</v>
      </c>
      <c r="E12" s="6" t="s">
        <v>8</v>
      </c>
      <c r="F12" s="6" t="s">
        <v>9</v>
      </c>
      <c r="G12" s="6" t="s">
        <v>12</v>
      </c>
      <c r="H12" s="6" t="s">
        <v>13</v>
      </c>
      <c r="I12" s="8" t="s">
        <v>3</v>
      </c>
    </row>
    <row r="13" spans="1:9" ht="15">
      <c r="A13" s="9">
        <f>_XLL.MONATSENDE(C3,-1)+1</f>
        <v>43525</v>
      </c>
      <c r="B13" s="16"/>
      <c r="C13" s="17">
        <f ca="1">IF(OR(B13&lt;&gt;"",WEEKDAY(A13,2)&gt;5,A13&gt;TODAY()),"",$C$5)</f>
        <v>0.3229166666666667</v>
      </c>
      <c r="D13" s="17">
        <f ca="1">IF(OR(B13&lt;&gt;"",WEEKDAY(A13,2)&gt;5,A13&gt;TODAY()),"",$C$6)</f>
        <v>0.7083333333333334</v>
      </c>
      <c r="E13" s="16">
        <v>60</v>
      </c>
      <c r="F13" s="16">
        <v>120</v>
      </c>
      <c r="G13" s="11">
        <f>IF(C13="","",ROUND((D13-C13)*24+(F13-E13-$G$6)/60,2))</f>
        <v>9</v>
      </c>
      <c r="H13" s="12">
        <f>IF(G13="",F13/60,G13-$G$5)</f>
        <v>1</v>
      </c>
      <c r="I13" s="18" t="s">
        <v>20</v>
      </c>
    </row>
    <row r="14" spans="1:9" ht="15">
      <c r="A14" s="9">
        <f>A13+1</f>
        <v>43526</v>
      </c>
      <c r="B14" s="16"/>
      <c r="C14" s="17">
        <f ca="1">IF(OR(B14&lt;&gt;"",WEEKDAY(A14,2)&gt;5,A14&gt;TODAY()),"",$C$5)</f>
      </c>
      <c r="D14" s="17">
        <f ca="1">IF(OR(B14&lt;&gt;"",WEEKDAY(A14,2)&gt;5,A14&gt;TODAY()),"",$C$6)</f>
      </c>
      <c r="E14" s="16"/>
      <c r="F14" s="16">
        <v>150</v>
      </c>
      <c r="G14" s="11">
        <f aca="true" t="shared" si="0" ref="G14:G43">IF(C14="","",ROUND((D14-C14)*24+(F14-E14-$G$6)/60,2))</f>
      </c>
      <c r="H14" s="12">
        <f aca="true" t="shared" si="1" ref="H14:H43">IF(G14="",F14/60,G14-$G$5)</f>
        <v>2.5</v>
      </c>
      <c r="I14" s="18" t="s">
        <v>19</v>
      </c>
    </row>
    <row r="15" spans="1:9" ht="16.5">
      <c r="A15" s="9">
        <f aca="true" t="shared" si="2" ref="A15:A43">A14+1</f>
        <v>43527</v>
      </c>
      <c r="B15" s="16"/>
      <c r="C15" s="17">
        <f ca="1">IF(OR(B15&lt;&gt;"",WEEKDAY(A15,2)&gt;5,A15&gt;TODAY()),"",$C$5)</f>
      </c>
      <c r="D15" s="17">
        <f ca="1">IF(OR(B15&lt;&gt;"",WEEKDAY(A15,2)&gt;5,A15&gt;TODAY()),"",$C$6)</f>
      </c>
      <c r="E15" s="16"/>
      <c r="F15" s="16"/>
      <c r="G15" s="11">
        <f t="shared" si="0"/>
      </c>
      <c r="H15" s="12">
        <f t="shared" si="1"/>
        <v>0</v>
      </c>
      <c r="I15" s="19"/>
    </row>
    <row r="16" spans="1:9" ht="16.5">
      <c r="A16" s="9">
        <f t="shared" si="2"/>
        <v>43528</v>
      </c>
      <c r="B16" s="16" t="s">
        <v>18</v>
      </c>
      <c r="C16" s="17">
        <f aca="true" ca="1" t="shared" si="3" ref="C16:C43">IF(OR(B16&lt;&gt;"",WEEKDAY(A16,2)&gt;5,A16&gt;TODAY()),"",$C$5)</f>
      </c>
      <c r="D16" s="17">
        <f aca="true" ca="1" t="shared" si="4" ref="D16:D43">IF(OR(B16&lt;&gt;"",WEEKDAY(A16,2)&gt;5,A16&gt;TODAY()),"",$C$6)</f>
      </c>
      <c r="E16" s="16"/>
      <c r="F16" s="16"/>
      <c r="G16" s="11">
        <f t="shared" si="0"/>
      </c>
      <c r="H16" s="12">
        <f t="shared" si="1"/>
        <v>0</v>
      </c>
      <c r="I16" s="19"/>
    </row>
    <row r="17" spans="1:9" ht="16.5">
      <c r="A17" s="9">
        <f t="shared" si="2"/>
        <v>43529</v>
      </c>
      <c r="B17" s="16"/>
      <c r="C17" s="17">
        <f ca="1" t="shared" si="3"/>
        <v>0.3229166666666667</v>
      </c>
      <c r="D17" s="17">
        <f ca="1" t="shared" si="4"/>
        <v>0.7083333333333334</v>
      </c>
      <c r="E17" s="16"/>
      <c r="F17" s="16"/>
      <c r="G17" s="11">
        <f t="shared" si="0"/>
        <v>8</v>
      </c>
      <c r="H17" s="12">
        <f t="shared" si="1"/>
        <v>0</v>
      </c>
      <c r="I17" s="19"/>
    </row>
    <row r="18" spans="1:9" ht="16.5">
      <c r="A18" s="9">
        <f t="shared" si="2"/>
        <v>43530</v>
      </c>
      <c r="B18" s="16"/>
      <c r="C18" s="17">
        <f ca="1" t="shared" si="3"/>
        <v>0.3229166666666667</v>
      </c>
      <c r="D18" s="17">
        <f ca="1" t="shared" si="4"/>
        <v>0.7083333333333334</v>
      </c>
      <c r="E18" s="16"/>
      <c r="F18" s="16"/>
      <c r="G18" s="11">
        <f t="shared" si="0"/>
        <v>8</v>
      </c>
      <c r="H18" s="12">
        <f t="shared" si="1"/>
        <v>0</v>
      </c>
      <c r="I18" s="19"/>
    </row>
    <row r="19" spans="1:9" ht="16.5">
      <c r="A19" s="9">
        <f t="shared" si="2"/>
        <v>43531</v>
      </c>
      <c r="B19" s="16"/>
      <c r="C19" s="17">
        <f ca="1" t="shared" si="3"/>
        <v>0.3229166666666667</v>
      </c>
      <c r="D19" s="17">
        <f ca="1" t="shared" si="4"/>
        <v>0.7083333333333334</v>
      </c>
      <c r="E19" s="16"/>
      <c r="F19" s="16"/>
      <c r="G19" s="11">
        <f t="shared" si="0"/>
        <v>8</v>
      </c>
      <c r="H19" s="12">
        <f t="shared" si="1"/>
        <v>0</v>
      </c>
      <c r="I19" s="19"/>
    </row>
    <row r="20" spans="1:9" ht="16.5">
      <c r="A20" s="9">
        <f t="shared" si="2"/>
        <v>43532</v>
      </c>
      <c r="B20" s="16"/>
      <c r="C20" s="17">
        <f ca="1" t="shared" si="3"/>
        <v>0.3229166666666667</v>
      </c>
      <c r="D20" s="17">
        <f ca="1" t="shared" si="4"/>
        <v>0.7083333333333334</v>
      </c>
      <c r="E20" s="16"/>
      <c r="F20" s="16"/>
      <c r="G20" s="11">
        <f t="shared" si="0"/>
        <v>8</v>
      </c>
      <c r="H20" s="12">
        <f t="shared" si="1"/>
        <v>0</v>
      </c>
      <c r="I20" s="19"/>
    </row>
    <row r="21" spans="1:9" ht="16.5">
      <c r="A21" s="9">
        <f t="shared" si="2"/>
        <v>43533</v>
      </c>
      <c r="B21" s="16"/>
      <c r="C21" s="17">
        <f ca="1" t="shared" si="3"/>
      </c>
      <c r="D21" s="17">
        <f ca="1" t="shared" si="4"/>
      </c>
      <c r="E21" s="16"/>
      <c r="F21" s="16"/>
      <c r="G21" s="11">
        <f t="shared" si="0"/>
      </c>
      <c r="H21" s="12">
        <f t="shared" si="1"/>
        <v>0</v>
      </c>
      <c r="I21" s="19"/>
    </row>
    <row r="22" spans="1:9" ht="16.5">
      <c r="A22" s="9">
        <f t="shared" si="2"/>
        <v>43534</v>
      </c>
      <c r="B22" s="16"/>
      <c r="C22" s="17">
        <f ca="1" t="shared" si="3"/>
      </c>
      <c r="D22" s="17">
        <f ca="1" t="shared" si="4"/>
      </c>
      <c r="E22" s="16"/>
      <c r="F22" s="16"/>
      <c r="G22" s="11">
        <f t="shared" si="0"/>
      </c>
      <c r="H22" s="12">
        <f t="shared" si="1"/>
        <v>0</v>
      </c>
      <c r="I22" s="19"/>
    </row>
    <row r="23" spans="1:9" ht="16.5">
      <c r="A23" s="9">
        <f t="shared" si="2"/>
        <v>43535</v>
      </c>
      <c r="B23" s="16"/>
      <c r="C23" s="17">
        <f ca="1" t="shared" si="3"/>
        <v>0.3229166666666667</v>
      </c>
      <c r="D23" s="17">
        <f ca="1" t="shared" si="4"/>
        <v>0.7083333333333334</v>
      </c>
      <c r="E23" s="16"/>
      <c r="F23" s="16"/>
      <c r="G23" s="11">
        <f t="shared" si="0"/>
        <v>8</v>
      </c>
      <c r="H23" s="12">
        <f t="shared" si="1"/>
        <v>0</v>
      </c>
      <c r="I23" s="19"/>
    </row>
    <row r="24" spans="1:9" ht="16.5">
      <c r="A24" s="9">
        <f t="shared" si="2"/>
        <v>43536</v>
      </c>
      <c r="B24" s="16"/>
      <c r="C24" s="17">
        <f ca="1" t="shared" si="3"/>
        <v>0.3229166666666667</v>
      </c>
      <c r="D24" s="17">
        <f ca="1" t="shared" si="4"/>
        <v>0.7083333333333334</v>
      </c>
      <c r="E24" s="16"/>
      <c r="F24" s="16"/>
      <c r="G24" s="11">
        <f t="shared" si="0"/>
        <v>8</v>
      </c>
      <c r="H24" s="12">
        <f t="shared" si="1"/>
        <v>0</v>
      </c>
      <c r="I24" s="19"/>
    </row>
    <row r="25" spans="1:9" ht="16.5">
      <c r="A25" s="9">
        <f t="shared" si="2"/>
        <v>43537</v>
      </c>
      <c r="B25" s="16"/>
      <c r="C25" s="17">
        <f ca="1" t="shared" si="3"/>
        <v>0.3229166666666667</v>
      </c>
      <c r="D25" s="17">
        <f ca="1" t="shared" si="4"/>
        <v>0.7083333333333334</v>
      </c>
      <c r="E25" s="16"/>
      <c r="F25" s="16"/>
      <c r="G25" s="11">
        <f t="shared" si="0"/>
        <v>8</v>
      </c>
      <c r="H25" s="12">
        <f t="shared" si="1"/>
        <v>0</v>
      </c>
      <c r="I25" s="19"/>
    </row>
    <row r="26" spans="1:9" ht="16.5">
      <c r="A26" s="9">
        <f t="shared" si="2"/>
        <v>43538</v>
      </c>
      <c r="B26" s="16"/>
      <c r="C26" s="17">
        <f ca="1" t="shared" si="3"/>
      </c>
      <c r="D26" s="17">
        <f ca="1" t="shared" si="4"/>
      </c>
      <c r="E26" s="16"/>
      <c r="F26" s="16"/>
      <c r="G26" s="11">
        <f t="shared" si="0"/>
      </c>
      <c r="H26" s="12">
        <f t="shared" si="1"/>
        <v>0</v>
      </c>
      <c r="I26" s="19"/>
    </row>
    <row r="27" spans="1:9" ht="16.5">
      <c r="A27" s="9">
        <f t="shared" si="2"/>
        <v>43539</v>
      </c>
      <c r="B27" s="16"/>
      <c r="C27" s="17">
        <f ca="1" t="shared" si="3"/>
      </c>
      <c r="D27" s="17">
        <f ca="1" t="shared" si="4"/>
      </c>
      <c r="E27" s="16"/>
      <c r="F27" s="16"/>
      <c r="G27" s="11">
        <f t="shared" si="0"/>
      </c>
      <c r="H27" s="12">
        <f t="shared" si="1"/>
        <v>0</v>
      </c>
      <c r="I27" s="19"/>
    </row>
    <row r="28" spans="1:9" ht="16.5">
      <c r="A28" s="9">
        <f t="shared" si="2"/>
        <v>43540</v>
      </c>
      <c r="B28" s="16"/>
      <c r="C28" s="17">
        <f ca="1" t="shared" si="3"/>
      </c>
      <c r="D28" s="17">
        <f ca="1" t="shared" si="4"/>
      </c>
      <c r="E28" s="16"/>
      <c r="F28" s="16"/>
      <c r="G28" s="11">
        <f t="shared" si="0"/>
      </c>
      <c r="H28" s="12">
        <f t="shared" si="1"/>
        <v>0</v>
      </c>
      <c r="I28" s="19"/>
    </row>
    <row r="29" spans="1:9" ht="16.5">
      <c r="A29" s="9">
        <f t="shared" si="2"/>
        <v>43541</v>
      </c>
      <c r="B29" s="16"/>
      <c r="C29" s="17">
        <f ca="1" t="shared" si="3"/>
      </c>
      <c r="D29" s="17">
        <f ca="1" t="shared" si="4"/>
      </c>
      <c r="E29" s="16"/>
      <c r="F29" s="16"/>
      <c r="G29" s="11">
        <f t="shared" si="0"/>
      </c>
      <c r="H29" s="12">
        <f t="shared" si="1"/>
        <v>0</v>
      </c>
      <c r="I29" s="19"/>
    </row>
    <row r="30" spans="1:9" ht="16.5">
      <c r="A30" s="9">
        <f t="shared" si="2"/>
        <v>43542</v>
      </c>
      <c r="B30" s="16"/>
      <c r="C30" s="17">
        <f ca="1" t="shared" si="3"/>
      </c>
      <c r="D30" s="17">
        <f ca="1" t="shared" si="4"/>
      </c>
      <c r="E30" s="16"/>
      <c r="F30" s="16"/>
      <c r="G30" s="11">
        <f t="shared" si="0"/>
      </c>
      <c r="H30" s="12">
        <f t="shared" si="1"/>
        <v>0</v>
      </c>
      <c r="I30" s="19"/>
    </row>
    <row r="31" spans="1:9" ht="16.5">
      <c r="A31" s="9">
        <f t="shared" si="2"/>
        <v>43543</v>
      </c>
      <c r="B31" s="16"/>
      <c r="C31" s="17">
        <f ca="1" t="shared" si="3"/>
      </c>
      <c r="D31" s="17">
        <f ca="1" t="shared" si="4"/>
      </c>
      <c r="E31" s="16"/>
      <c r="F31" s="16"/>
      <c r="G31" s="11">
        <f t="shared" si="0"/>
      </c>
      <c r="H31" s="12">
        <f t="shared" si="1"/>
        <v>0</v>
      </c>
      <c r="I31" s="19"/>
    </row>
    <row r="32" spans="1:9" ht="16.5">
      <c r="A32" s="9">
        <f t="shared" si="2"/>
        <v>43544</v>
      </c>
      <c r="B32" s="16"/>
      <c r="C32" s="17">
        <f ca="1" t="shared" si="3"/>
      </c>
      <c r="D32" s="17">
        <f ca="1" t="shared" si="4"/>
      </c>
      <c r="E32" s="16"/>
      <c r="F32" s="16"/>
      <c r="G32" s="11">
        <f t="shared" si="0"/>
      </c>
      <c r="H32" s="12">
        <f t="shared" si="1"/>
        <v>0</v>
      </c>
      <c r="I32" s="19"/>
    </row>
    <row r="33" spans="1:9" ht="16.5">
      <c r="A33" s="9">
        <f t="shared" si="2"/>
        <v>43545</v>
      </c>
      <c r="B33" s="16"/>
      <c r="C33" s="17">
        <f ca="1" t="shared" si="3"/>
      </c>
      <c r="D33" s="17">
        <f ca="1" t="shared" si="4"/>
      </c>
      <c r="E33" s="16"/>
      <c r="F33" s="16"/>
      <c r="G33" s="11">
        <f t="shared" si="0"/>
      </c>
      <c r="H33" s="12">
        <f t="shared" si="1"/>
        <v>0</v>
      </c>
      <c r="I33" s="19"/>
    </row>
    <row r="34" spans="1:9" ht="16.5">
      <c r="A34" s="9">
        <f t="shared" si="2"/>
        <v>43546</v>
      </c>
      <c r="B34" s="16"/>
      <c r="C34" s="17">
        <f ca="1" t="shared" si="3"/>
      </c>
      <c r="D34" s="17">
        <f ca="1" t="shared" si="4"/>
      </c>
      <c r="E34" s="16"/>
      <c r="F34" s="16"/>
      <c r="G34" s="11">
        <f t="shared" si="0"/>
      </c>
      <c r="H34" s="12">
        <f t="shared" si="1"/>
        <v>0</v>
      </c>
      <c r="I34" s="19"/>
    </row>
    <row r="35" spans="1:9" ht="16.5">
      <c r="A35" s="9">
        <f t="shared" si="2"/>
        <v>43547</v>
      </c>
      <c r="B35" s="16"/>
      <c r="C35" s="17">
        <f ca="1" t="shared" si="3"/>
      </c>
      <c r="D35" s="17">
        <f ca="1" t="shared" si="4"/>
      </c>
      <c r="E35" s="16"/>
      <c r="F35" s="16"/>
      <c r="G35" s="11">
        <f t="shared" si="0"/>
      </c>
      <c r="H35" s="12">
        <f t="shared" si="1"/>
        <v>0</v>
      </c>
      <c r="I35" s="19"/>
    </row>
    <row r="36" spans="1:9" ht="16.5">
      <c r="A36" s="9">
        <f t="shared" si="2"/>
        <v>43548</v>
      </c>
      <c r="B36" s="16"/>
      <c r="C36" s="17">
        <f ca="1" t="shared" si="3"/>
      </c>
      <c r="D36" s="17">
        <f ca="1" t="shared" si="4"/>
      </c>
      <c r="E36" s="16"/>
      <c r="F36" s="16"/>
      <c r="G36" s="11">
        <f t="shared" si="0"/>
      </c>
      <c r="H36" s="12">
        <f t="shared" si="1"/>
        <v>0</v>
      </c>
      <c r="I36" s="19"/>
    </row>
    <row r="37" spans="1:9" ht="16.5">
      <c r="A37" s="9">
        <f t="shared" si="2"/>
        <v>43549</v>
      </c>
      <c r="B37" s="16"/>
      <c r="C37" s="17">
        <f ca="1" t="shared" si="3"/>
      </c>
      <c r="D37" s="17">
        <f ca="1" t="shared" si="4"/>
      </c>
      <c r="E37" s="16"/>
      <c r="F37" s="16"/>
      <c r="G37" s="11">
        <f t="shared" si="0"/>
      </c>
      <c r="H37" s="12">
        <f t="shared" si="1"/>
        <v>0</v>
      </c>
      <c r="I37" s="19"/>
    </row>
    <row r="38" spans="1:9" ht="16.5">
      <c r="A38" s="9">
        <f t="shared" si="2"/>
        <v>43550</v>
      </c>
      <c r="B38" s="16"/>
      <c r="C38" s="17">
        <f ca="1" t="shared" si="3"/>
      </c>
      <c r="D38" s="17">
        <f ca="1" t="shared" si="4"/>
      </c>
      <c r="E38" s="16"/>
      <c r="F38" s="16"/>
      <c r="G38" s="11">
        <f t="shared" si="0"/>
      </c>
      <c r="H38" s="12">
        <f t="shared" si="1"/>
        <v>0</v>
      </c>
      <c r="I38" s="19"/>
    </row>
    <row r="39" spans="1:9" ht="16.5">
      <c r="A39" s="9">
        <f t="shared" si="2"/>
        <v>43551</v>
      </c>
      <c r="B39" s="16"/>
      <c r="C39" s="17">
        <f ca="1" t="shared" si="3"/>
      </c>
      <c r="D39" s="17">
        <f ca="1" t="shared" si="4"/>
      </c>
      <c r="E39" s="16"/>
      <c r="F39" s="16"/>
      <c r="G39" s="11">
        <f t="shared" si="0"/>
      </c>
      <c r="H39" s="12">
        <f t="shared" si="1"/>
        <v>0</v>
      </c>
      <c r="I39" s="19"/>
    </row>
    <row r="40" spans="1:9" ht="16.5">
      <c r="A40" s="9">
        <f t="shared" si="2"/>
        <v>43552</v>
      </c>
      <c r="B40" s="16"/>
      <c r="C40" s="17">
        <f ca="1" t="shared" si="3"/>
      </c>
      <c r="D40" s="17">
        <f ca="1" t="shared" si="4"/>
      </c>
      <c r="E40" s="16"/>
      <c r="F40" s="16"/>
      <c r="G40" s="11">
        <f t="shared" si="0"/>
      </c>
      <c r="H40" s="12">
        <f t="shared" si="1"/>
        <v>0</v>
      </c>
      <c r="I40" s="19"/>
    </row>
    <row r="41" spans="1:9" ht="16.5">
      <c r="A41" s="9">
        <f t="shared" si="2"/>
        <v>43553</v>
      </c>
      <c r="B41" s="16"/>
      <c r="C41" s="17">
        <f ca="1" t="shared" si="3"/>
      </c>
      <c r="D41" s="17">
        <f ca="1" t="shared" si="4"/>
      </c>
      <c r="E41" s="16"/>
      <c r="F41" s="16"/>
      <c r="G41" s="11">
        <f t="shared" si="0"/>
      </c>
      <c r="H41" s="12">
        <f t="shared" si="1"/>
        <v>0</v>
      </c>
      <c r="I41" s="19"/>
    </row>
    <row r="42" spans="1:9" ht="16.5">
      <c r="A42" s="9">
        <f t="shared" si="2"/>
        <v>43554</v>
      </c>
      <c r="B42" s="16"/>
      <c r="C42" s="17">
        <f ca="1" t="shared" si="3"/>
      </c>
      <c r="D42" s="17">
        <f ca="1" t="shared" si="4"/>
      </c>
      <c r="E42" s="16"/>
      <c r="F42" s="16"/>
      <c r="G42" s="11">
        <f t="shared" si="0"/>
      </c>
      <c r="H42" s="12">
        <f t="shared" si="1"/>
        <v>0</v>
      </c>
      <c r="I42" s="19"/>
    </row>
    <row r="43" spans="1:9" ht="16.5">
      <c r="A43" s="9">
        <f t="shared" si="2"/>
        <v>43555</v>
      </c>
      <c r="B43" s="16"/>
      <c r="C43" s="17">
        <f ca="1" t="shared" si="3"/>
      </c>
      <c r="D43" s="17">
        <f ca="1" t="shared" si="4"/>
      </c>
      <c r="E43" s="16"/>
      <c r="F43" s="16"/>
      <c r="G43" s="11">
        <f t="shared" si="0"/>
      </c>
      <c r="H43" s="12">
        <f t="shared" si="1"/>
        <v>0</v>
      </c>
      <c r="I43" s="19"/>
    </row>
  </sheetData>
  <sheetProtection password="F407" sheet="1" objects="1" scenarios="1" selectLockedCells="1"/>
  <mergeCells count="3">
    <mergeCell ref="C3:E3"/>
    <mergeCell ref="A8:B8"/>
    <mergeCell ref="C8:D8"/>
  </mergeCells>
  <conditionalFormatting sqref="A13">
    <cfRule type="expression" priority="4" dxfId="8" stopIfTrue="1">
      <formula>WEEKDAY(A13,2)&gt;5</formula>
    </cfRule>
  </conditionalFormatting>
  <conditionalFormatting sqref="A14:A43">
    <cfRule type="expression" priority="3" dxfId="8" stopIfTrue="1">
      <formula>WEEKDAY(A14,2)&gt;5</formula>
    </cfRule>
  </conditionalFormatting>
  <conditionalFormatting sqref="A41">
    <cfRule type="expression" priority="2" dxfId="9" stopIfTrue="1">
      <formula>MONTH(A41)&gt;MONTH(A13)</formula>
    </cfRule>
  </conditionalFormatting>
  <conditionalFormatting sqref="A42:A43">
    <cfRule type="expression" priority="1" dxfId="9" stopIfTrue="1">
      <formula>MONTH(A42)&gt;MONTH(A14)</formula>
    </cfRule>
  </conditionalFormatting>
  <dataValidations count="1">
    <dataValidation type="list" allowBlank="1" showInputMessage="1" showErrorMessage="1" errorTitle="Erfassungsinformation" error="In dieser Zelle dürfen nur F, K, U erfasst werden." sqref="B13:B43">
      <formula1>"F,K,U,f,k,u"</formula1>
    </dataValidation>
  </dataValidations>
  <printOptions/>
  <pageMargins left="0.984251968503937" right="0.5905511811023623" top="0.7874015748031497" bottom="0.70866141732283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43"/>
  <sheetViews>
    <sheetView showZeros="0" zoomScale="150" zoomScaleNormal="150" zoomScalePageLayoutView="0" workbookViewId="0" topLeftCell="A1">
      <pane ySplit="12" topLeftCell="A13" activePane="bottomLeft" state="frozen"/>
      <selection pane="topLeft" activeCell="A1" sqref="A1"/>
      <selection pane="bottomLeft" activeCell="C3" sqref="C3:E3"/>
    </sheetView>
  </sheetViews>
  <sheetFormatPr defaultColWidth="11.421875" defaultRowHeight="15"/>
  <cols>
    <col min="1" max="1" width="10.7109375" style="32" customWidth="1"/>
    <col min="2" max="2" width="8.7109375" style="32" customWidth="1"/>
    <col min="3" max="4" width="6.7109375" style="32" customWidth="1"/>
    <col min="5" max="6" width="9.7109375" style="32" customWidth="1"/>
    <col min="7" max="8" width="6.7109375" style="32" customWidth="1"/>
    <col min="9" max="9" width="19.140625" style="32" customWidth="1"/>
    <col min="10" max="16384" width="11.421875" style="32" customWidth="1"/>
  </cols>
  <sheetData>
    <row r="1" ht="18.75">
      <c r="A1" s="31" t="s">
        <v>4</v>
      </c>
    </row>
    <row r="2" ht="6" customHeight="1"/>
    <row r="3" spans="1:5" ht="15">
      <c r="A3" s="33" t="s">
        <v>5</v>
      </c>
      <c r="C3" s="22">
        <f ca="1">TODAY()</f>
        <v>43537</v>
      </c>
      <c r="D3" s="22"/>
      <c r="E3" s="22"/>
    </row>
    <row r="4" ht="6" customHeight="1">
      <c r="C4" s="34"/>
    </row>
    <row r="5" spans="1:7" ht="15">
      <c r="A5" s="33" t="s">
        <v>6</v>
      </c>
      <c r="C5" s="35">
        <v>0.3229166666666667</v>
      </c>
      <c r="E5" s="33" t="s">
        <v>10</v>
      </c>
      <c r="G5" s="36">
        <v>8</v>
      </c>
    </row>
    <row r="6" spans="1:7" ht="15">
      <c r="A6" s="33" t="s">
        <v>7</v>
      </c>
      <c r="C6" s="35">
        <f>C5+G5/24+G6/60/24</f>
        <v>0.7083333333333334</v>
      </c>
      <c r="E6" s="33" t="s">
        <v>11</v>
      </c>
      <c r="G6" s="36">
        <v>75</v>
      </c>
    </row>
    <row r="7" spans="1:7" ht="6" customHeight="1">
      <c r="A7" s="33"/>
      <c r="C7" s="35"/>
      <c r="G7" s="36"/>
    </row>
    <row r="8" spans="1:7" ht="15" customHeight="1">
      <c r="A8" s="37">
        <f>IF(C8&gt;0,1,IF(C8&lt;0,-1,0))</f>
        <v>1</v>
      </c>
      <c r="B8" s="37"/>
      <c r="C8" s="38">
        <f>SUM(H13:H43)</f>
        <v>3.5</v>
      </c>
      <c r="D8" s="38"/>
      <c r="E8" s="32" t="s">
        <v>15</v>
      </c>
      <c r="G8" s="36">
        <f>COUNTIF($B$13:$B$43,"F")</f>
        <v>0</v>
      </c>
    </row>
    <row r="9" spans="1:7" ht="15">
      <c r="A9" s="39"/>
      <c r="B9" s="39"/>
      <c r="C9" s="40"/>
      <c r="D9" s="40"/>
      <c r="E9" s="32" t="s">
        <v>16</v>
      </c>
      <c r="G9" s="36">
        <f>COUNTIF($B$13:$B$43,"U")</f>
        <v>1</v>
      </c>
    </row>
    <row r="10" spans="1:7" ht="15">
      <c r="A10" s="33"/>
      <c r="C10" s="35"/>
      <c r="E10" s="32" t="s">
        <v>17</v>
      </c>
      <c r="G10" s="36">
        <f>COUNTIF($B$13:$B$43,"K")</f>
        <v>0</v>
      </c>
    </row>
    <row r="11" ht="6" customHeight="1"/>
    <row r="12" spans="1:9" ht="45">
      <c r="A12" s="41" t="s">
        <v>0</v>
      </c>
      <c r="B12" s="42" t="s">
        <v>14</v>
      </c>
      <c r="C12" s="43" t="s">
        <v>1</v>
      </c>
      <c r="D12" s="43" t="s">
        <v>2</v>
      </c>
      <c r="E12" s="42" t="s">
        <v>8</v>
      </c>
      <c r="F12" s="42" t="s">
        <v>9</v>
      </c>
      <c r="G12" s="42" t="s">
        <v>12</v>
      </c>
      <c r="H12" s="42" t="s">
        <v>13</v>
      </c>
      <c r="I12" s="44" t="s">
        <v>3</v>
      </c>
    </row>
    <row r="13" spans="1:9" ht="15">
      <c r="A13" s="45">
        <f>_XLL.MONATSENDE(C3,-1)+1</f>
        <v>43525</v>
      </c>
      <c r="B13" s="25"/>
      <c r="C13" s="26">
        <f ca="1">IF(OR(B13&lt;&gt;"",WEEKDAY(A13,2)&gt;5,A13&gt;TODAY()),"",$C$5)</f>
        <v>0.3229166666666667</v>
      </c>
      <c r="D13" s="26">
        <f ca="1">IF(OR(B13&lt;&gt;"",WEEKDAY(A13,2)&gt;5,A13&gt;TODAY()),"",$C$6)</f>
        <v>0.7083333333333334</v>
      </c>
      <c r="E13" s="25">
        <v>60</v>
      </c>
      <c r="F13" s="25">
        <v>120</v>
      </c>
      <c r="G13" s="27">
        <f>IF(C13="","",ROUND((D13-C13)*24+(F13-E13-$G$6)/60,2))</f>
        <v>9</v>
      </c>
      <c r="H13" s="28">
        <f>IF(G13="",F13/60,G13-$G$5)</f>
        <v>1</v>
      </c>
      <c r="I13" s="29" t="s">
        <v>20</v>
      </c>
    </row>
    <row r="14" spans="1:9" ht="15">
      <c r="A14" s="45">
        <f>A13+1</f>
        <v>43526</v>
      </c>
      <c r="B14" s="25"/>
      <c r="C14" s="26">
        <f ca="1">IF(OR(B14&lt;&gt;"",WEEKDAY(A14,2)&gt;5,A14&gt;TODAY()),"",$C$5)</f>
      </c>
      <c r="D14" s="26">
        <f ca="1">IF(OR(B14&lt;&gt;"",WEEKDAY(A14,2)&gt;5,A14&gt;TODAY()),"",$C$6)</f>
      </c>
      <c r="E14" s="25"/>
      <c r="F14" s="25">
        <v>150</v>
      </c>
      <c r="G14" s="27">
        <f>IF(C14="","",ROUND((D14-C14)*24+(F14-E14-$G$6)/60,2))</f>
      </c>
      <c r="H14" s="28">
        <f>IF(G14="",F14/60,G14-$G$5)</f>
        <v>2.5</v>
      </c>
      <c r="I14" s="29" t="s">
        <v>19</v>
      </c>
    </row>
    <row r="15" spans="1:9" ht="16.5">
      <c r="A15" s="45">
        <f aca="true" t="shared" si="0" ref="A15:A43">A14+1</f>
        <v>43527</v>
      </c>
      <c r="B15" s="25"/>
      <c r="C15" s="26">
        <f ca="1">IF(OR(B15&lt;&gt;"",WEEKDAY(A15,2)&gt;5,A15&gt;TODAY()),"",$C$5)</f>
      </c>
      <c r="D15" s="26">
        <f ca="1">IF(OR(B15&lt;&gt;"",WEEKDAY(A15,2)&gt;5,A15&gt;TODAY()),"",$C$6)</f>
      </c>
      <c r="E15" s="25"/>
      <c r="F15" s="25"/>
      <c r="G15" s="27">
        <f>IF(C15="","",ROUND((D15-C15)*24+(F15-E15-$G$6)/60,2))</f>
      </c>
      <c r="H15" s="28">
        <f>IF(G15="",F15/60,G15-$G$5)</f>
        <v>0</v>
      </c>
      <c r="I15" s="30"/>
    </row>
    <row r="16" spans="1:9" ht="16.5">
      <c r="A16" s="45">
        <f t="shared" si="0"/>
        <v>43528</v>
      </c>
      <c r="B16" s="25" t="s">
        <v>18</v>
      </c>
      <c r="C16" s="26"/>
      <c r="D16" s="26"/>
      <c r="E16" s="25"/>
      <c r="F16" s="25"/>
      <c r="G16" s="27"/>
      <c r="H16" s="28"/>
      <c r="I16" s="30"/>
    </row>
    <row r="17" spans="1:9" ht="16.5">
      <c r="A17" s="45">
        <f t="shared" si="0"/>
        <v>43529</v>
      </c>
      <c r="B17" s="25"/>
      <c r="C17" s="26"/>
      <c r="D17" s="26"/>
      <c r="E17" s="25"/>
      <c r="F17" s="25"/>
      <c r="G17" s="27"/>
      <c r="H17" s="28"/>
      <c r="I17" s="30"/>
    </row>
    <row r="18" spans="1:9" ht="16.5">
      <c r="A18" s="45">
        <f t="shared" si="0"/>
        <v>43530</v>
      </c>
      <c r="B18" s="25"/>
      <c r="C18" s="26"/>
      <c r="D18" s="26"/>
      <c r="E18" s="25"/>
      <c r="F18" s="25"/>
      <c r="G18" s="27"/>
      <c r="H18" s="28"/>
      <c r="I18" s="30"/>
    </row>
    <row r="19" spans="1:9" ht="16.5">
      <c r="A19" s="45">
        <f t="shared" si="0"/>
        <v>43531</v>
      </c>
      <c r="B19" s="25"/>
      <c r="C19" s="26"/>
      <c r="D19" s="26"/>
      <c r="E19" s="25"/>
      <c r="F19" s="25"/>
      <c r="G19" s="27"/>
      <c r="H19" s="28"/>
      <c r="I19" s="30"/>
    </row>
    <row r="20" spans="1:9" ht="16.5">
      <c r="A20" s="45">
        <f t="shared" si="0"/>
        <v>43532</v>
      </c>
      <c r="B20" s="25"/>
      <c r="C20" s="26"/>
      <c r="D20" s="26"/>
      <c r="E20" s="25"/>
      <c r="F20" s="25"/>
      <c r="G20" s="27"/>
      <c r="H20" s="28"/>
      <c r="I20" s="30"/>
    </row>
    <row r="21" spans="1:9" ht="16.5">
      <c r="A21" s="45">
        <f t="shared" si="0"/>
        <v>43533</v>
      </c>
      <c r="B21" s="25"/>
      <c r="C21" s="26"/>
      <c r="D21" s="26"/>
      <c r="E21" s="25"/>
      <c r="F21" s="25"/>
      <c r="G21" s="27"/>
      <c r="H21" s="28"/>
      <c r="I21" s="30"/>
    </row>
    <row r="22" spans="1:9" ht="16.5">
      <c r="A22" s="45">
        <f t="shared" si="0"/>
        <v>43534</v>
      </c>
      <c r="B22" s="25"/>
      <c r="C22" s="26"/>
      <c r="D22" s="26"/>
      <c r="E22" s="25"/>
      <c r="F22" s="25"/>
      <c r="G22" s="27"/>
      <c r="H22" s="28"/>
      <c r="I22" s="30"/>
    </row>
    <row r="23" spans="1:9" ht="16.5">
      <c r="A23" s="45">
        <f t="shared" si="0"/>
        <v>43535</v>
      </c>
      <c r="B23" s="25"/>
      <c r="C23" s="26"/>
      <c r="D23" s="26"/>
      <c r="E23" s="25"/>
      <c r="F23" s="25"/>
      <c r="G23" s="27"/>
      <c r="H23" s="28"/>
      <c r="I23" s="30"/>
    </row>
    <row r="24" spans="1:9" ht="16.5">
      <c r="A24" s="45">
        <f t="shared" si="0"/>
        <v>43536</v>
      </c>
      <c r="B24" s="25"/>
      <c r="C24" s="26"/>
      <c r="D24" s="26"/>
      <c r="E24" s="25"/>
      <c r="F24" s="25"/>
      <c r="G24" s="27"/>
      <c r="H24" s="28"/>
      <c r="I24" s="30"/>
    </row>
    <row r="25" spans="1:9" ht="16.5">
      <c r="A25" s="45">
        <f t="shared" si="0"/>
        <v>43537</v>
      </c>
      <c r="B25" s="25"/>
      <c r="C25" s="26"/>
      <c r="D25" s="26"/>
      <c r="E25" s="25"/>
      <c r="F25" s="25"/>
      <c r="G25" s="27"/>
      <c r="H25" s="28"/>
      <c r="I25" s="30"/>
    </row>
    <row r="26" spans="1:9" ht="16.5">
      <c r="A26" s="45">
        <f t="shared" si="0"/>
        <v>43538</v>
      </c>
      <c r="B26" s="25"/>
      <c r="C26" s="26"/>
      <c r="D26" s="26"/>
      <c r="E26" s="25"/>
      <c r="F26" s="25"/>
      <c r="G26" s="27"/>
      <c r="H26" s="28"/>
      <c r="I26" s="30"/>
    </row>
    <row r="27" spans="1:9" ht="16.5">
      <c r="A27" s="45">
        <f t="shared" si="0"/>
        <v>43539</v>
      </c>
      <c r="B27" s="25"/>
      <c r="C27" s="26"/>
      <c r="D27" s="26"/>
      <c r="E27" s="25"/>
      <c r="F27" s="25"/>
      <c r="G27" s="27"/>
      <c r="H27" s="28"/>
      <c r="I27" s="30"/>
    </row>
    <row r="28" spans="1:9" ht="16.5">
      <c r="A28" s="45">
        <f t="shared" si="0"/>
        <v>43540</v>
      </c>
      <c r="B28" s="25"/>
      <c r="C28" s="26"/>
      <c r="D28" s="26"/>
      <c r="E28" s="25"/>
      <c r="F28" s="25"/>
      <c r="G28" s="27"/>
      <c r="H28" s="28"/>
      <c r="I28" s="30"/>
    </row>
    <row r="29" spans="1:9" ht="16.5">
      <c r="A29" s="45">
        <f t="shared" si="0"/>
        <v>43541</v>
      </c>
      <c r="B29" s="25"/>
      <c r="C29" s="26"/>
      <c r="D29" s="26"/>
      <c r="E29" s="25"/>
      <c r="F29" s="25"/>
      <c r="G29" s="27"/>
      <c r="H29" s="28"/>
      <c r="I29" s="30"/>
    </row>
    <row r="30" spans="1:9" ht="16.5">
      <c r="A30" s="45">
        <f t="shared" si="0"/>
        <v>43542</v>
      </c>
      <c r="B30" s="25"/>
      <c r="C30" s="26"/>
      <c r="D30" s="26"/>
      <c r="E30" s="25"/>
      <c r="F30" s="25"/>
      <c r="G30" s="27"/>
      <c r="H30" s="28"/>
      <c r="I30" s="30"/>
    </row>
    <row r="31" spans="1:9" ht="16.5">
      <c r="A31" s="45">
        <f t="shared" si="0"/>
        <v>43543</v>
      </c>
      <c r="B31" s="25"/>
      <c r="C31" s="26"/>
      <c r="D31" s="26"/>
      <c r="E31" s="25"/>
      <c r="F31" s="25"/>
      <c r="G31" s="27"/>
      <c r="H31" s="28"/>
      <c r="I31" s="30"/>
    </row>
    <row r="32" spans="1:9" ht="16.5">
      <c r="A32" s="45">
        <f t="shared" si="0"/>
        <v>43544</v>
      </c>
      <c r="B32" s="25"/>
      <c r="C32" s="26"/>
      <c r="D32" s="26"/>
      <c r="E32" s="25"/>
      <c r="F32" s="25"/>
      <c r="G32" s="27"/>
      <c r="H32" s="28"/>
      <c r="I32" s="30"/>
    </row>
    <row r="33" spans="1:9" ht="16.5">
      <c r="A33" s="45">
        <f t="shared" si="0"/>
        <v>43545</v>
      </c>
      <c r="B33" s="25"/>
      <c r="C33" s="26"/>
      <c r="D33" s="26"/>
      <c r="E33" s="25"/>
      <c r="F33" s="25"/>
      <c r="G33" s="27"/>
      <c r="H33" s="28"/>
      <c r="I33" s="30"/>
    </row>
    <row r="34" spans="1:9" ht="16.5">
      <c r="A34" s="45">
        <f t="shared" si="0"/>
        <v>43546</v>
      </c>
      <c r="B34" s="25"/>
      <c r="C34" s="26"/>
      <c r="D34" s="26"/>
      <c r="E34" s="25"/>
      <c r="F34" s="25"/>
      <c r="G34" s="27"/>
      <c r="H34" s="28"/>
      <c r="I34" s="30"/>
    </row>
    <row r="35" spans="1:9" ht="16.5">
      <c r="A35" s="45">
        <f t="shared" si="0"/>
        <v>43547</v>
      </c>
      <c r="B35" s="25"/>
      <c r="C35" s="26"/>
      <c r="D35" s="26"/>
      <c r="E35" s="25"/>
      <c r="F35" s="25"/>
      <c r="G35" s="27"/>
      <c r="H35" s="28"/>
      <c r="I35" s="30"/>
    </row>
    <row r="36" spans="1:9" ht="16.5">
      <c r="A36" s="45">
        <f t="shared" si="0"/>
        <v>43548</v>
      </c>
      <c r="B36" s="25"/>
      <c r="C36" s="26"/>
      <c r="D36" s="26"/>
      <c r="E36" s="25"/>
      <c r="F36" s="25"/>
      <c r="G36" s="27"/>
      <c r="H36" s="28"/>
      <c r="I36" s="30"/>
    </row>
    <row r="37" spans="1:9" ht="16.5">
      <c r="A37" s="45">
        <f t="shared" si="0"/>
        <v>43549</v>
      </c>
      <c r="B37" s="25"/>
      <c r="C37" s="26"/>
      <c r="D37" s="26"/>
      <c r="E37" s="25"/>
      <c r="F37" s="25"/>
      <c r="G37" s="27"/>
      <c r="H37" s="28"/>
      <c r="I37" s="30"/>
    </row>
    <row r="38" spans="1:9" ht="16.5">
      <c r="A38" s="45">
        <f t="shared" si="0"/>
        <v>43550</v>
      </c>
      <c r="B38" s="25"/>
      <c r="C38" s="26"/>
      <c r="D38" s="26"/>
      <c r="E38" s="25"/>
      <c r="F38" s="25"/>
      <c r="G38" s="27"/>
      <c r="H38" s="28"/>
      <c r="I38" s="30"/>
    </row>
    <row r="39" spans="1:9" ht="16.5">
      <c r="A39" s="45">
        <f t="shared" si="0"/>
        <v>43551</v>
      </c>
      <c r="B39" s="25"/>
      <c r="C39" s="26"/>
      <c r="D39" s="26"/>
      <c r="E39" s="25"/>
      <c r="F39" s="25"/>
      <c r="G39" s="27"/>
      <c r="H39" s="28"/>
      <c r="I39" s="30"/>
    </row>
    <row r="40" spans="1:9" ht="16.5">
      <c r="A40" s="45">
        <f t="shared" si="0"/>
        <v>43552</v>
      </c>
      <c r="B40" s="25"/>
      <c r="C40" s="26"/>
      <c r="D40" s="26"/>
      <c r="E40" s="25"/>
      <c r="F40" s="25"/>
      <c r="G40" s="27"/>
      <c r="H40" s="28"/>
      <c r="I40" s="30"/>
    </row>
    <row r="41" spans="1:9" ht="16.5">
      <c r="A41" s="45">
        <f t="shared" si="0"/>
        <v>43553</v>
      </c>
      <c r="B41" s="25"/>
      <c r="C41" s="26"/>
      <c r="D41" s="26"/>
      <c r="E41" s="25"/>
      <c r="F41" s="25"/>
      <c r="G41" s="27"/>
      <c r="H41" s="28"/>
      <c r="I41" s="30"/>
    </row>
    <row r="42" spans="1:9" ht="16.5">
      <c r="A42" s="45">
        <f t="shared" si="0"/>
        <v>43554</v>
      </c>
      <c r="B42" s="25"/>
      <c r="C42" s="26"/>
      <c r="D42" s="26"/>
      <c r="E42" s="25"/>
      <c r="F42" s="25"/>
      <c r="G42" s="27"/>
      <c r="H42" s="28"/>
      <c r="I42" s="30"/>
    </row>
    <row r="43" spans="1:9" ht="16.5">
      <c r="A43" s="45">
        <f t="shared" si="0"/>
        <v>43555</v>
      </c>
      <c r="B43" s="25"/>
      <c r="C43" s="26"/>
      <c r="D43" s="26"/>
      <c r="E43" s="25"/>
      <c r="F43" s="25"/>
      <c r="G43" s="27"/>
      <c r="H43" s="28"/>
      <c r="I43" s="30"/>
    </row>
    <row r="44" ht="15"/>
    <row r="45" ht="15"/>
    <row r="46" ht="15"/>
  </sheetData>
  <sheetProtection password="F407" sheet="1" objects="1" scenarios="1" selectLockedCells="1"/>
  <mergeCells count="3">
    <mergeCell ref="C3:E3"/>
    <mergeCell ref="A8:B8"/>
    <mergeCell ref="C8:D8"/>
  </mergeCells>
  <conditionalFormatting sqref="A13">
    <cfRule type="expression" priority="4" dxfId="8" stopIfTrue="1">
      <formula>WEEKDAY(A13,2)&gt;5</formula>
    </cfRule>
  </conditionalFormatting>
  <conditionalFormatting sqref="A14:A43">
    <cfRule type="expression" priority="3" dxfId="8" stopIfTrue="1">
      <formula>WEEKDAY(A14,2)&gt;5</formula>
    </cfRule>
  </conditionalFormatting>
  <conditionalFormatting sqref="A41">
    <cfRule type="expression" priority="2" dxfId="9" stopIfTrue="1">
      <formula>MONTH(A41)&gt;MONTH(A13)</formula>
    </cfRule>
  </conditionalFormatting>
  <conditionalFormatting sqref="A42:A43">
    <cfRule type="expression" priority="1" dxfId="9" stopIfTrue="1">
      <formula>MONTH(A42)&gt;MONTH(A14)</formula>
    </cfRule>
  </conditionalFormatting>
  <dataValidations count="1">
    <dataValidation errorStyle="information" type="list" allowBlank="1" showInputMessage="1" showErrorMessage="1" errorTitle="Erfassungsinformation" error="In dieser Zelle dürfen nur F, K, U erfasst werden." sqref="B13">
      <formula1>"f,k,u,F,K,U"</formula1>
    </dataValidation>
  </dataValidation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Wegewitz</dc:creator>
  <cp:keywords/>
  <dc:description/>
  <cp:lastModifiedBy>Wegewitz</cp:lastModifiedBy>
  <cp:lastPrinted>2019-03-13T18:04:38Z</cp:lastPrinted>
  <dcterms:created xsi:type="dcterms:W3CDTF">2012-05-29T08:50:50Z</dcterms:created>
  <dcterms:modified xsi:type="dcterms:W3CDTF">2019-03-13T18:10:10Z</dcterms:modified>
  <cp:category/>
  <cp:version/>
  <cp:contentType/>
  <cp:contentStatus/>
</cp:coreProperties>
</file>